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imární\05 - Připravované akce\MK Odry 2023 - dotace\"/>
    </mc:Choice>
  </mc:AlternateContent>
  <bookViews>
    <workbookView xWindow="32760" yWindow="90" windowWidth="19035" windowHeight="9210" tabRatio="829" activeTab="7"/>
  </bookViews>
  <sheets>
    <sheet name="Rekapitulace - dotace" sheetId="5" r:id="rId1"/>
    <sheet name="1. MK Luční" sheetId="10" r:id="rId2"/>
    <sheet name="2. MK Polní" sheetId="15" r:id="rId3"/>
    <sheet name="3. MK Komenského" sheetId="17" r:id="rId4"/>
    <sheet name="4. MK Zámecká" sheetId="18" r:id="rId5"/>
    <sheet name="5. MK Nové Město" sheetId="20" r:id="rId6"/>
    <sheet name="Rekapitulace - vl. zdroje" sheetId="23" r:id="rId7"/>
    <sheet name="6. MK Tošovická - vl. zdroje" sheetId="19" r:id="rId8"/>
    <sheet name="7. MK Polní - vl. zdroje" sheetId="21" r:id="rId9"/>
    <sheet name="8. MK Zámecká - vl. zdroje" sheetId="22" r:id="rId10"/>
    <sheet name="9. MK Pohoř -vl. zdroje" sheetId="24" r:id="rId11"/>
    <sheet name="10. MK Loučky most-vl. zdroje" sheetId="25" r:id="rId12"/>
  </sheets>
  <definedNames>
    <definedName name="_Hlk508961946" localSheetId="0">'Rekapitulace - dotace'!$A$3</definedName>
    <definedName name="_Hlk508961946" localSheetId="6">'Rekapitulace - vl. zdroje'!$A$3</definedName>
  </definedNames>
  <calcPr calcId="162913" iterate="1"/>
</workbook>
</file>

<file path=xl/calcChain.xml><?xml version="1.0" encoding="utf-8"?>
<calcChain xmlns="http://schemas.openxmlformats.org/spreadsheetml/2006/main">
  <c r="E14" i="25" l="1"/>
  <c r="E13" i="25"/>
  <c r="E12" i="25"/>
  <c r="E11" i="25"/>
  <c r="E10" i="25"/>
  <c r="E9" i="25"/>
  <c r="E8" i="25"/>
  <c r="E7" i="25"/>
  <c r="E6" i="25"/>
  <c r="E11" i="24"/>
  <c r="E16" i="24"/>
  <c r="E15" i="24"/>
  <c r="E14" i="24"/>
  <c r="E13" i="24"/>
  <c r="E12" i="24"/>
  <c r="E10" i="24"/>
  <c r="E9" i="24"/>
  <c r="E8" i="24"/>
  <c r="E7" i="24"/>
  <c r="E6" i="24"/>
  <c r="E14" i="22"/>
  <c r="B10" i="22"/>
  <c r="B9" i="22"/>
  <c r="B8" i="22"/>
  <c r="E8" i="22"/>
  <c r="B7" i="22"/>
  <c r="E7" i="22"/>
  <c r="B6" i="22"/>
  <c r="B11" i="22"/>
  <c r="B14" i="18"/>
  <c r="B10" i="18"/>
  <c r="B9" i="18"/>
  <c r="B8" i="18"/>
  <c r="E8" i="18"/>
  <c r="B7" i="18"/>
  <c r="E7" i="18"/>
  <c r="B6" i="18"/>
  <c r="E13" i="22"/>
  <c r="E12" i="22"/>
  <c r="E11" i="22"/>
  <c r="E10" i="22"/>
  <c r="E9" i="22"/>
  <c r="E15" i="22"/>
  <c r="B5" i="23"/>
  <c r="E6" i="22"/>
  <c r="B14" i="15"/>
  <c r="B10" i="15"/>
  <c r="B9" i="15"/>
  <c r="B8" i="15"/>
  <c r="B7" i="15"/>
  <c r="E7" i="15"/>
  <c r="B6" i="15"/>
  <c r="E14" i="21"/>
  <c r="E13" i="21"/>
  <c r="E12" i="21"/>
  <c r="E11" i="21"/>
  <c r="E10" i="21"/>
  <c r="E9" i="21"/>
  <c r="E8" i="21"/>
  <c r="E7" i="21"/>
  <c r="E6" i="21"/>
  <c r="E18" i="18"/>
  <c r="E18" i="20"/>
  <c r="E17" i="20"/>
  <c r="E16" i="20"/>
  <c r="E15" i="20"/>
  <c r="E14" i="20"/>
  <c r="B14" i="20"/>
  <c r="E13" i="20"/>
  <c r="E12" i="20"/>
  <c r="E11" i="20"/>
  <c r="E10" i="20"/>
  <c r="E9" i="20"/>
  <c r="E8" i="20"/>
  <c r="E7" i="20"/>
  <c r="E6" i="20"/>
  <c r="E14" i="18"/>
  <c r="E19" i="18"/>
  <c r="E17" i="18"/>
  <c r="E16" i="18"/>
  <c r="E15" i="18"/>
  <c r="E13" i="18"/>
  <c r="E12" i="18"/>
  <c r="E11" i="18"/>
  <c r="E10" i="18"/>
  <c r="E9" i="18"/>
  <c r="E6" i="18"/>
  <c r="E20" i="18"/>
  <c r="B6" i="5"/>
  <c r="E7" i="19"/>
  <c r="E16" i="19"/>
  <c r="E15" i="19"/>
  <c r="E14" i="19"/>
  <c r="E13" i="19"/>
  <c r="E12" i="19"/>
  <c r="E11" i="19"/>
  <c r="E10" i="19"/>
  <c r="E9" i="19"/>
  <c r="E8" i="19"/>
  <c r="E6" i="19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18" i="15"/>
  <c r="E17" i="15"/>
  <c r="E16" i="15"/>
  <c r="E15" i="15"/>
  <c r="E14" i="15"/>
  <c r="E13" i="15"/>
  <c r="E12" i="15"/>
  <c r="E11" i="15"/>
  <c r="E10" i="15"/>
  <c r="E9" i="15"/>
  <c r="E8" i="15"/>
  <c r="E6" i="15"/>
  <c r="E13" i="10"/>
  <c r="E12" i="10"/>
  <c r="B14" i="10"/>
  <c r="E14" i="10"/>
  <c r="E17" i="10"/>
  <c r="E18" i="10"/>
  <c r="E6" i="10"/>
  <c r="E19" i="10" s="1"/>
  <c r="B3" i="5" s="1"/>
  <c r="B10" i="5" s="1"/>
  <c r="E10" i="10"/>
  <c r="E9" i="10"/>
  <c r="E11" i="10"/>
  <c r="E16" i="10"/>
  <c r="E15" i="10"/>
  <c r="E8" i="10"/>
  <c r="E7" i="10"/>
  <c r="E17" i="19"/>
  <c r="B3" i="23" s="1"/>
  <c r="B10" i="23" s="1"/>
  <c r="E19" i="15"/>
  <c r="B4" i="5"/>
  <c r="E19" i="17"/>
  <c r="B5" i="5"/>
  <c r="E19" i="20"/>
  <c r="B7" i="5"/>
  <c r="E15" i="21"/>
  <c r="B4" i="23"/>
  <c r="E17" i="24"/>
  <c r="B6" i="23"/>
  <c r="B16" i="5"/>
  <c r="B17" i="5"/>
  <c r="E15" i="25"/>
  <c r="B7" i="23"/>
  <c r="B11" i="23" l="1"/>
  <c r="B12" i="23" s="1"/>
  <c r="B16" i="23"/>
  <c r="B17" i="23" s="1"/>
  <c r="B11" i="5"/>
  <c r="B12" i="5" s="1"/>
  <c r="B19" i="5"/>
  <c r="B20" i="5" s="1"/>
  <c r="B19" i="23" l="1"/>
  <c r="B20" i="23" s="1"/>
</calcChain>
</file>

<file path=xl/sharedStrings.xml><?xml version="1.0" encoding="utf-8"?>
<sst xmlns="http://schemas.openxmlformats.org/spreadsheetml/2006/main" count="342" uniqueCount="54">
  <si>
    <t>název</t>
  </si>
  <si>
    <t>množství</t>
  </si>
  <si>
    <t xml:space="preserve">cena celkem </t>
  </si>
  <si>
    <t>cena celkem bez DPH</t>
  </si>
  <si>
    <t>POLOŽKOVÝ ROZPOČET</t>
  </si>
  <si>
    <t>MJ</t>
  </si>
  <si>
    <t>cena/jed</t>
  </si>
  <si>
    <t>m2</t>
  </si>
  <si>
    <t>bm</t>
  </si>
  <si>
    <t>DPH 21%</t>
  </si>
  <si>
    <t>soubor</t>
  </si>
  <si>
    <t>geodetické zaměření skutečného provedení</t>
  </si>
  <si>
    <t>vytýčení inženýrských sítí, dočasné DZ, zvláštní užívání MK</t>
  </si>
  <si>
    <t>Kompletní likvidace odpadů ( popl. za skládku atd.)</t>
  </si>
  <si>
    <t>Čištění vozovek splachováním vodou</t>
  </si>
  <si>
    <t>Postřik živičný spojovací ze silniční emulze v množství do 0,7 kg/m2</t>
  </si>
  <si>
    <t>Přesuny hmot a strojního vybavení</t>
  </si>
  <si>
    <t>Cena celkem vč. DPH</t>
  </si>
  <si>
    <t>ks</t>
  </si>
  <si>
    <t>Cena celkem bez DPH</t>
  </si>
  <si>
    <t>zářez pro napojení stávající MK vč. zabourání, vývozu, uložení odpadu a zálivky spáry</t>
  </si>
  <si>
    <t>výšková úprava silniční vpusti</t>
  </si>
  <si>
    <t xml:space="preserve">Z toho: </t>
  </si>
  <si>
    <t xml:space="preserve">             Nezpůsobilé náklady bez DPH</t>
  </si>
  <si>
    <t xml:space="preserve">             Nezpůsobilé náklady s DPH</t>
  </si>
  <si>
    <t xml:space="preserve">             Způsobilé náklady bez DPH</t>
  </si>
  <si>
    <t xml:space="preserve">             Způsobilé náklady s DPH</t>
  </si>
  <si>
    <t xml:space="preserve">Pozn. Do neuznatelných nákladů zařazeno geodetické zaměření skutečného provedení (dle pravidel MMR) </t>
  </si>
  <si>
    <t>Frézování živič. krytu  v tl. 7cm</t>
  </si>
  <si>
    <t>Podklad z obal. kameniva ACP 16+  tl. 5 cm (vyrovnávka nerovností -propadů vč. spádování)</t>
  </si>
  <si>
    <t>výšková úprava šoupěte, hydrantu</t>
  </si>
  <si>
    <t>výšková úprava poklopu kanalizační šachty</t>
  </si>
  <si>
    <t>Asfaltový beton ACO 11 S modifik. š. nad 3m, tl.4 cm</t>
  </si>
  <si>
    <t>mb</t>
  </si>
  <si>
    <t>Odstranění drnu krajnice</t>
  </si>
  <si>
    <t>obnova vodorovného značení (přechod pro chodce vč. středové vodící linie, šrafování při nájezdu k přechodu, vyznačení hranice křižovatky, další dotčení VDZ)</t>
  </si>
  <si>
    <t xml:space="preserve">         </t>
  </si>
  <si>
    <t>2. Oprava části komunikace ul. Polní, p.č. 381, k.ú. Odry</t>
  </si>
  <si>
    <t>1. Oprava části komunikace ul. Luční, p.č. 382 k.ú. Odry</t>
  </si>
  <si>
    <t>3. Oprava části komunikace ul. Komenského, p.č. 835 k.ú. Odry</t>
  </si>
  <si>
    <t>5. Oprava části komunikace ul. Nové Město, p.č. 208/1 k.ú. Odry</t>
  </si>
  <si>
    <t>Obnova vybraných úseků
komunikací v Odrách v roce 2023 
(dotace MMR)</t>
  </si>
  <si>
    <t>Obnova vybraných úseků
komunikací v Odrách v roce 2023
(vlastní zdroje)</t>
  </si>
  <si>
    <t>6. Oprava části komunikace ul. Tošovická, p.č. 2288/2, 2291/2 k.ú. Odry - vlastní zdroje</t>
  </si>
  <si>
    <t>7. Oprava části komunikace ul. Polní, p.č. 517/1 k.ú. Odry - vlastní zdroje</t>
  </si>
  <si>
    <t>8. Oprava části komunikace ul. Zámecká, p.č. 201/1 k.ú. Odry - vlastní zdroje</t>
  </si>
  <si>
    <t>4. Oprava části komunikace ul. Zámecká, p.č. 207, 40/1, 783/1 k.ú. Odry</t>
  </si>
  <si>
    <t>Frézování živič. krytu  v tl. 5cm</t>
  </si>
  <si>
    <t>Asfaltový beton ACO 11 S modifik. š. nad 3m, tl.5 cm</t>
  </si>
  <si>
    <t>9. Oprava části komunikace Pohoř p.č. 86/1 -vlastní zdroje</t>
  </si>
  <si>
    <t>10. Oprava části komunikace Loučky nad Odrou p.č. 688/1,50, most 9t na p.č. 694/1 -vlastní zdroje</t>
  </si>
  <si>
    <t>Pozn. Z vlastních zdrojů bude financováno napojení komunikace na pozemcích ŘSD (ul. Zámecká) a MSK (ul. Polní), obnova účelové komunikace (ul. Tošovická), obnova místní komunikace Pohoř a místní komunikace - mostu 9t v Loučkách nad Odrou.</t>
  </si>
  <si>
    <t>9. Oprava části komunikace Pohoř p.č. 86/1 - vlastní zdroje</t>
  </si>
  <si>
    <t>10. Oprava části komunikace Loučky nad Odrou p.č. 688/1,50, most 9t na p.č. 694/1 - vlastní zdroje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</si>
</sst>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#,##0.00_ ;[Red]\-#,##0.00\ "/>
  </numFmts>
  <fonts count="14" x14ac:knownFonts="1">
    <font>
      <sz val="10"/>
      <name val="Arial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2"/>
      <color rgb="FF7030A0"/>
      <name val="Arial"/>
      <family val="2"/>
      <charset val="238"/>
    </font>
    <font>
      <b/>
      <sz val="12"/>
      <color rgb="FF7030A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0" fontId="5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vertical="top"/>
    </xf>
    <xf numFmtId="0" fontId="5" fillId="2" borderId="3" xfId="0" applyFont="1" applyFill="1" applyBorder="1" applyAlignment="1">
      <alignment horizontal="right" vertical="top"/>
    </xf>
    <xf numFmtId="4" fontId="5" fillId="2" borderId="3" xfId="0" applyNumberFormat="1" applyFont="1" applyFill="1" applyBorder="1" applyAlignment="1">
      <alignment horizontal="right" vertical="top"/>
    </xf>
    <xf numFmtId="4" fontId="4" fillId="2" borderId="4" xfId="0" applyNumberFormat="1" applyFont="1" applyFill="1" applyBorder="1" applyAlignment="1">
      <alignment horizontal="right" vertical="top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right" vertical="top"/>
    </xf>
    <xf numFmtId="4" fontId="5" fillId="0" borderId="1" xfId="1" applyNumberFormat="1" applyFont="1" applyBorder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173" fontId="6" fillId="0" borderId="0" xfId="0" applyNumberFormat="1" applyFont="1" applyAlignment="1">
      <alignment vertical="top"/>
    </xf>
    <xf numFmtId="0" fontId="6" fillId="0" borderId="5" xfId="0" applyFont="1" applyBorder="1" applyAlignment="1">
      <alignment vertical="top"/>
    </xf>
    <xf numFmtId="173" fontId="6" fillId="0" borderId="6" xfId="0" applyNumberFormat="1" applyFont="1" applyBorder="1" applyAlignment="1">
      <alignment vertical="top"/>
    </xf>
    <xf numFmtId="0" fontId="6" fillId="0" borderId="7" xfId="0" applyFont="1" applyBorder="1" applyAlignment="1">
      <alignment vertical="top"/>
    </xf>
    <xf numFmtId="173" fontId="6" fillId="0" borderId="8" xfId="0" applyNumberFormat="1" applyFont="1" applyBorder="1" applyAlignment="1">
      <alignment vertical="top"/>
    </xf>
    <xf numFmtId="0" fontId="6" fillId="0" borderId="9" xfId="0" applyFont="1" applyBorder="1" applyAlignment="1">
      <alignment vertical="top"/>
    </xf>
    <xf numFmtId="173" fontId="6" fillId="0" borderId="10" xfId="0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173" fontId="3" fillId="0" borderId="6" xfId="0" applyNumberFormat="1" applyFont="1" applyBorder="1" applyAlignment="1">
      <alignment vertical="top"/>
    </xf>
    <xf numFmtId="0" fontId="6" fillId="0" borderId="11" xfId="0" applyFont="1" applyBorder="1" applyAlignment="1">
      <alignment vertical="top"/>
    </xf>
    <xf numFmtId="173" fontId="6" fillId="0" borderId="12" xfId="0" applyNumberFormat="1" applyFont="1" applyBorder="1" applyAlignment="1">
      <alignment vertical="top"/>
    </xf>
    <xf numFmtId="0" fontId="4" fillId="3" borderId="2" xfId="0" applyFont="1" applyFill="1" applyBorder="1" applyAlignment="1">
      <alignment vertical="top"/>
    </xf>
    <xf numFmtId="0" fontId="0" fillId="0" borderId="0" xfId="0" applyFill="1"/>
    <xf numFmtId="0" fontId="3" fillId="3" borderId="13" xfId="0" applyFont="1" applyFill="1" applyBorder="1" applyAlignment="1">
      <alignment vertical="top"/>
    </xf>
    <xf numFmtId="173" fontId="3" fillId="3" borderId="14" xfId="0" applyNumberFormat="1" applyFont="1" applyFill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/>
    </xf>
    <xf numFmtId="4" fontId="8" fillId="0" borderId="1" xfId="0" applyNumberFormat="1" applyFont="1" applyBorder="1" applyAlignment="1">
      <alignment horizontal="right" vertical="top"/>
    </xf>
    <xf numFmtId="0" fontId="5" fillId="0" borderId="0" xfId="0" applyFont="1"/>
    <xf numFmtId="4" fontId="0" fillId="0" borderId="0" xfId="0" applyNumberFormat="1"/>
    <xf numFmtId="4" fontId="8" fillId="0" borderId="0" xfId="0" applyNumberFormat="1" applyFont="1"/>
    <xf numFmtId="4" fontId="9" fillId="0" borderId="0" xfId="0" applyNumberFormat="1" applyFont="1"/>
    <xf numFmtId="0" fontId="9" fillId="0" borderId="0" xfId="0" applyFont="1" applyFill="1" applyBorder="1"/>
    <xf numFmtId="0" fontId="8" fillId="0" borderId="0" xfId="0" applyFont="1"/>
    <xf numFmtId="0" fontId="8" fillId="0" borderId="0" xfId="0" applyFont="1" applyFill="1" applyBorder="1"/>
    <xf numFmtId="173" fontId="0" fillId="0" borderId="0" xfId="0" applyNumberForma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/>
    </xf>
    <xf numFmtId="4" fontId="10" fillId="0" borderId="1" xfId="0" applyNumberFormat="1" applyFont="1" applyBorder="1" applyAlignment="1">
      <alignment horizontal="right" vertical="top"/>
    </xf>
    <xf numFmtId="0" fontId="10" fillId="0" borderId="2" xfId="0" applyFont="1" applyBorder="1" applyAlignment="1">
      <alignment vertical="top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right" vertical="top"/>
    </xf>
    <xf numFmtId="4" fontId="10" fillId="0" borderId="1" xfId="1" applyNumberFormat="1" applyFont="1" applyBorder="1" applyAlignment="1">
      <alignment horizontal="right" vertical="top"/>
    </xf>
    <xf numFmtId="4" fontId="11" fillId="2" borderId="4" xfId="0" applyNumberFormat="1" applyFont="1" applyFill="1" applyBorder="1" applyAlignment="1">
      <alignment horizontal="right" vertical="top"/>
    </xf>
    <xf numFmtId="0" fontId="12" fillId="0" borderId="5" xfId="0" applyFont="1" applyBorder="1" applyAlignment="1">
      <alignment vertical="top"/>
    </xf>
    <xf numFmtId="173" fontId="12" fillId="0" borderId="6" xfId="0" applyNumberFormat="1" applyFont="1" applyBorder="1" applyAlignment="1">
      <alignment vertical="top"/>
    </xf>
    <xf numFmtId="0" fontId="12" fillId="0" borderId="7" xfId="0" applyFont="1" applyBorder="1" applyAlignment="1">
      <alignment vertical="top"/>
    </xf>
    <xf numFmtId="173" fontId="12" fillId="0" borderId="8" xfId="0" applyNumberFormat="1" applyFont="1" applyBorder="1" applyAlignment="1">
      <alignment vertical="top"/>
    </xf>
    <xf numFmtId="173" fontId="13" fillId="0" borderId="6" xfId="0" applyNumberFormat="1" applyFont="1" applyBorder="1" applyAlignment="1">
      <alignment vertical="top"/>
    </xf>
    <xf numFmtId="173" fontId="12" fillId="0" borderId="12" xfId="0" applyNumberFormat="1" applyFont="1" applyBorder="1" applyAlignment="1">
      <alignment vertical="top"/>
    </xf>
    <xf numFmtId="173" fontId="13" fillId="3" borderId="14" xfId="0" applyNumberFormat="1" applyFont="1" applyFill="1" applyBorder="1" applyAlignment="1">
      <alignment vertical="top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justify"/>
    </xf>
    <xf numFmtId="0" fontId="12" fillId="0" borderId="7" xfId="0" applyFont="1" applyBorder="1" applyAlignment="1">
      <alignment vertical="top" wrapText="1"/>
    </xf>
    <xf numFmtId="4" fontId="10" fillId="0" borderId="1" xfId="0" applyNumberFormat="1" applyFont="1" applyBorder="1" applyAlignment="1" applyProtection="1">
      <alignment horizontal="right" vertical="top"/>
      <protection locked="0"/>
    </xf>
    <xf numFmtId="4" fontId="10" fillId="0" borderId="1" xfId="1" applyNumberFormat="1" applyFont="1" applyBorder="1" applyAlignment="1" applyProtection="1">
      <alignment horizontal="right" vertical="top"/>
      <protection locked="0"/>
    </xf>
    <xf numFmtId="4" fontId="5" fillId="0" borderId="1" xfId="0" applyNumberFormat="1" applyFont="1" applyBorder="1" applyAlignment="1" applyProtection="1">
      <alignment horizontal="right" vertical="top"/>
      <protection locked="0"/>
    </xf>
    <xf numFmtId="4" fontId="5" fillId="0" borderId="1" xfId="1" applyNumberFormat="1" applyFont="1" applyBorder="1" applyAlignment="1" applyProtection="1">
      <alignment horizontal="right" vertical="top"/>
      <protection locked="0"/>
    </xf>
    <xf numFmtId="4" fontId="8" fillId="0" borderId="1" xfId="0" applyNumberFormat="1" applyFont="1" applyBorder="1" applyAlignment="1" applyProtection="1">
      <alignment horizontal="right" vertical="top"/>
      <protection locked="0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1" sqref="D11"/>
    </sheetView>
  </sheetViews>
  <sheetFormatPr defaultRowHeight="12.75" x14ac:dyDescent="0.2"/>
  <cols>
    <col min="1" max="1" width="73" customWidth="1"/>
    <col min="2" max="2" width="16.85546875" customWidth="1"/>
    <col min="5" max="5" width="10.7109375" bestFit="1" customWidth="1"/>
  </cols>
  <sheetData>
    <row r="1" spans="1:5" ht="54" customHeight="1" thickBot="1" x14ac:dyDescent="0.25">
      <c r="A1" s="68" t="s">
        <v>41</v>
      </c>
      <c r="B1" s="69"/>
    </row>
    <row r="2" spans="1:5" ht="27.75" customHeight="1" thickBot="1" x14ac:dyDescent="0.25">
      <c r="A2" s="17"/>
      <c r="B2" s="17"/>
    </row>
    <row r="3" spans="1:5" ht="27.75" customHeight="1" x14ac:dyDescent="0.2">
      <c r="A3" s="20" t="s">
        <v>38</v>
      </c>
      <c r="B3" s="21">
        <f>'1. MK Luční'!E19</f>
        <v>0</v>
      </c>
    </row>
    <row r="4" spans="1:5" ht="27.75" customHeight="1" x14ac:dyDescent="0.2">
      <c r="A4" s="22" t="s">
        <v>37</v>
      </c>
      <c r="B4" s="23">
        <f>'2. MK Polní'!E19</f>
        <v>0</v>
      </c>
    </row>
    <row r="5" spans="1:5" ht="27.75" customHeight="1" x14ac:dyDescent="0.2">
      <c r="A5" s="22" t="s">
        <v>39</v>
      </c>
      <c r="B5" s="23">
        <f>'3. MK Komenského'!E19</f>
        <v>0</v>
      </c>
    </row>
    <row r="6" spans="1:5" ht="27.75" customHeight="1" x14ac:dyDescent="0.2">
      <c r="A6" s="28" t="s">
        <v>46</v>
      </c>
      <c r="B6" s="29">
        <f>'4. MK Zámecká'!E20</f>
        <v>0</v>
      </c>
    </row>
    <row r="7" spans="1:5" ht="27.75" customHeight="1" x14ac:dyDescent="0.2">
      <c r="A7" s="28" t="s">
        <v>40</v>
      </c>
      <c r="B7" s="29">
        <f>'5. MK Nové Město'!E19</f>
        <v>0</v>
      </c>
    </row>
    <row r="8" spans="1:5" ht="7.5" customHeight="1" thickBot="1" x14ac:dyDescent="0.25">
      <c r="A8" s="24"/>
      <c r="B8" s="25"/>
    </row>
    <row r="9" spans="1:5" ht="27.75" customHeight="1" thickBot="1" x14ac:dyDescent="0.25">
      <c r="A9" s="18"/>
      <c r="B9" s="19"/>
    </row>
    <row r="10" spans="1:5" ht="27.75" customHeight="1" x14ac:dyDescent="0.2">
      <c r="A10" s="26" t="s">
        <v>19</v>
      </c>
      <c r="B10" s="27">
        <f>SUM(B3:B8)</f>
        <v>0</v>
      </c>
      <c r="E10" s="44"/>
    </row>
    <row r="11" spans="1:5" ht="27.75" customHeight="1" thickBot="1" x14ac:dyDescent="0.25">
      <c r="A11" s="28" t="s">
        <v>9</v>
      </c>
      <c r="B11" s="29">
        <f>B10*0.21</f>
        <v>0</v>
      </c>
    </row>
    <row r="12" spans="1:5" ht="27.75" customHeight="1" thickBot="1" x14ac:dyDescent="0.25">
      <c r="A12" s="32" t="s">
        <v>17</v>
      </c>
      <c r="B12" s="33">
        <f>B10+B11</f>
        <v>0</v>
      </c>
    </row>
    <row r="15" spans="1:5" x14ac:dyDescent="0.2">
      <c r="A15" s="37" t="s">
        <v>22</v>
      </c>
    </row>
    <row r="16" spans="1:5" x14ac:dyDescent="0.2">
      <c r="A16" s="42" t="s">
        <v>23</v>
      </c>
      <c r="B16" s="39">
        <f>'1. MK Luční'!E18+'2. MK Polní'!E18+'3. MK Komenského'!E18+'4. MK Zámecká'!E19+'5. MK Nové Město'!E18</f>
        <v>0</v>
      </c>
    </row>
    <row r="17" spans="1:2" x14ac:dyDescent="0.2">
      <c r="A17" s="43" t="s">
        <v>24</v>
      </c>
      <c r="B17" s="39">
        <f>B16*1.21</f>
        <v>0</v>
      </c>
    </row>
    <row r="18" spans="1:2" x14ac:dyDescent="0.2">
      <c r="B18" s="38"/>
    </row>
    <row r="19" spans="1:2" x14ac:dyDescent="0.2">
      <c r="A19" s="41" t="s">
        <v>25</v>
      </c>
      <c r="B19" s="40">
        <f>B10-B16</f>
        <v>0</v>
      </c>
    </row>
    <row r="20" spans="1:2" x14ac:dyDescent="0.2">
      <c r="A20" s="41" t="s">
        <v>26</v>
      </c>
      <c r="B20" s="40">
        <f>B19*1.21</f>
        <v>0</v>
      </c>
    </row>
    <row r="22" spans="1:2" x14ac:dyDescent="0.2">
      <c r="B22" s="38"/>
    </row>
    <row r="23" spans="1:2" x14ac:dyDescent="0.2">
      <c r="A23" s="37" t="s">
        <v>27</v>
      </c>
      <c r="B23" s="38"/>
    </row>
    <row r="24" spans="1:2" x14ac:dyDescent="0.2">
      <c r="A24" s="37" t="s">
        <v>36</v>
      </c>
    </row>
  </sheetData>
  <sheetProtection password="EF63" sheet="1"/>
  <mergeCells count="1">
    <mergeCell ref="A1:B1"/>
  </mergeCells>
  <pageMargins left="0.7" right="0.7" top="0.78740157499999996" bottom="0.78740157499999996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5" sqref="E15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45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45" t="s">
        <v>14</v>
      </c>
      <c r="B6" s="46">
        <f>103.9+38.1</f>
        <v>142</v>
      </c>
      <c r="C6" s="46" t="s">
        <v>7</v>
      </c>
      <c r="D6" s="63"/>
      <c r="E6" s="47">
        <f>B6*D6</f>
        <v>0</v>
      </c>
    </row>
    <row r="7" spans="1:5" ht="28.5" customHeight="1" x14ac:dyDescent="0.2">
      <c r="A7" s="45" t="s">
        <v>28</v>
      </c>
      <c r="B7" s="46">
        <f>103.9+38.1</f>
        <v>142</v>
      </c>
      <c r="C7" s="46" t="s">
        <v>7</v>
      </c>
      <c r="D7" s="63"/>
      <c r="E7" s="47">
        <f t="shared" ref="E7:E13" si="0">B7*D7</f>
        <v>0</v>
      </c>
    </row>
    <row r="8" spans="1:5" ht="28.5" customHeight="1" x14ac:dyDescent="0.2">
      <c r="A8" s="45" t="s">
        <v>32</v>
      </c>
      <c r="B8" s="46">
        <f>103.9+38.1</f>
        <v>142</v>
      </c>
      <c r="C8" s="46" t="s">
        <v>7</v>
      </c>
      <c r="D8" s="63"/>
      <c r="E8" s="47">
        <f t="shared" si="0"/>
        <v>0</v>
      </c>
    </row>
    <row r="9" spans="1:5" ht="28.5" customHeight="1" x14ac:dyDescent="0.2">
      <c r="A9" s="45" t="s">
        <v>29</v>
      </c>
      <c r="B9" s="46">
        <f>103.9+38.1</f>
        <v>142</v>
      </c>
      <c r="C9" s="46" t="s">
        <v>7</v>
      </c>
      <c r="D9" s="63"/>
      <c r="E9" s="47">
        <f t="shared" si="0"/>
        <v>0</v>
      </c>
    </row>
    <row r="10" spans="1:5" ht="28.5" customHeight="1" x14ac:dyDescent="0.2">
      <c r="A10" s="48" t="s">
        <v>15</v>
      </c>
      <c r="B10" s="46">
        <f>103.9+38.1</f>
        <v>142</v>
      </c>
      <c r="C10" s="46" t="s">
        <v>7</v>
      </c>
      <c r="D10" s="63"/>
      <c r="E10" s="47">
        <f t="shared" si="0"/>
        <v>0</v>
      </c>
    </row>
    <row r="11" spans="1:5" ht="28.5" customHeight="1" x14ac:dyDescent="0.2">
      <c r="A11" s="49" t="s">
        <v>20</v>
      </c>
      <c r="B11" s="50">
        <f>36</f>
        <v>36</v>
      </c>
      <c r="C11" s="50" t="s">
        <v>8</v>
      </c>
      <c r="D11" s="64"/>
      <c r="E11" s="51">
        <f t="shared" si="0"/>
        <v>0</v>
      </c>
    </row>
    <row r="12" spans="1:5" ht="28.5" customHeight="1" x14ac:dyDescent="0.2">
      <c r="A12" s="48" t="s">
        <v>16</v>
      </c>
      <c r="B12" s="46">
        <v>1</v>
      </c>
      <c r="C12" s="46" t="s">
        <v>10</v>
      </c>
      <c r="D12" s="63"/>
      <c r="E12" s="47">
        <f t="shared" si="0"/>
        <v>0</v>
      </c>
    </row>
    <row r="13" spans="1:5" ht="28.5" customHeight="1" x14ac:dyDescent="0.2">
      <c r="A13" s="48" t="s">
        <v>13</v>
      </c>
      <c r="B13" s="46">
        <v>1</v>
      </c>
      <c r="C13" s="46" t="s">
        <v>10</v>
      </c>
      <c r="D13" s="63"/>
      <c r="E13" s="47">
        <f t="shared" si="0"/>
        <v>0</v>
      </c>
    </row>
    <row r="14" spans="1:5" ht="28.5" customHeight="1" x14ac:dyDescent="0.2">
      <c r="A14" s="48" t="s">
        <v>11</v>
      </c>
      <c r="B14" s="46">
        <v>1</v>
      </c>
      <c r="C14" s="46" t="s">
        <v>10</v>
      </c>
      <c r="D14" s="63"/>
      <c r="E14" s="47">
        <f>B14*D14</f>
        <v>0</v>
      </c>
    </row>
    <row r="15" spans="1:5" ht="28.5" customHeight="1" x14ac:dyDescent="0.2">
      <c r="A15" s="10" t="s">
        <v>3</v>
      </c>
      <c r="B15" s="11"/>
      <c r="C15" s="11"/>
      <c r="D15" s="12"/>
      <c r="E15" s="52">
        <f>SUM(E6:E14)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3" sqref="B13 D13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52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A4" s="61"/>
      <c r="D4" s="1"/>
      <c r="E4" s="1"/>
    </row>
    <row r="5" spans="1:5" ht="26.2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6.25" customHeight="1" x14ac:dyDescent="0.2">
      <c r="A6" s="45" t="s">
        <v>14</v>
      </c>
      <c r="B6" s="46">
        <v>327</v>
      </c>
      <c r="C6" s="46" t="s">
        <v>7</v>
      </c>
      <c r="D6" s="63"/>
      <c r="E6" s="47">
        <f>B6*D6</f>
        <v>0</v>
      </c>
    </row>
    <row r="7" spans="1:5" ht="26.25" customHeight="1" x14ac:dyDescent="0.2">
      <c r="A7" s="45" t="s">
        <v>34</v>
      </c>
      <c r="B7" s="46">
        <v>123</v>
      </c>
      <c r="C7" s="46" t="s">
        <v>33</v>
      </c>
      <c r="D7" s="63"/>
      <c r="E7" s="47">
        <f>B7*D7</f>
        <v>0</v>
      </c>
    </row>
    <row r="8" spans="1:5" ht="26.25" customHeight="1" x14ac:dyDescent="0.2">
      <c r="A8" s="45" t="s">
        <v>32</v>
      </c>
      <c r="B8" s="46">
        <v>327</v>
      </c>
      <c r="C8" s="46" t="s">
        <v>7</v>
      </c>
      <c r="D8" s="63"/>
      <c r="E8" s="47">
        <f t="shared" ref="E8:E14" si="0">B8*D8</f>
        <v>0</v>
      </c>
    </row>
    <row r="9" spans="1:5" ht="26.25" customHeight="1" x14ac:dyDescent="0.2">
      <c r="A9" s="45" t="s">
        <v>29</v>
      </c>
      <c r="B9" s="46">
        <v>327</v>
      </c>
      <c r="C9" s="46" t="s">
        <v>7</v>
      </c>
      <c r="D9" s="63"/>
      <c r="E9" s="47">
        <f t="shared" si="0"/>
        <v>0</v>
      </c>
    </row>
    <row r="10" spans="1:5" ht="26.25" customHeight="1" x14ac:dyDescent="0.2">
      <c r="A10" s="48" t="s">
        <v>15</v>
      </c>
      <c r="B10" s="46">
        <v>327</v>
      </c>
      <c r="C10" s="46" t="s">
        <v>7</v>
      </c>
      <c r="D10" s="63"/>
      <c r="E10" s="47">
        <f t="shared" si="0"/>
        <v>0</v>
      </c>
    </row>
    <row r="11" spans="1:5" ht="26.25" customHeight="1" x14ac:dyDescent="0.2">
      <c r="A11" s="48" t="s">
        <v>31</v>
      </c>
      <c r="B11" s="46">
        <v>2</v>
      </c>
      <c r="C11" s="46" t="s">
        <v>18</v>
      </c>
      <c r="D11" s="63"/>
      <c r="E11" s="47">
        <f t="shared" si="0"/>
        <v>0</v>
      </c>
    </row>
    <row r="12" spans="1:5" ht="26.25" customHeight="1" x14ac:dyDescent="0.2">
      <c r="A12" s="49" t="s">
        <v>20</v>
      </c>
      <c r="B12" s="50">
        <v>12</v>
      </c>
      <c r="C12" s="50" t="s">
        <v>8</v>
      </c>
      <c r="D12" s="64"/>
      <c r="E12" s="51">
        <f t="shared" si="0"/>
        <v>0</v>
      </c>
    </row>
    <row r="13" spans="1:5" ht="26.25" customHeight="1" x14ac:dyDescent="0.2">
      <c r="A13" s="48" t="s">
        <v>16</v>
      </c>
      <c r="B13" s="46">
        <v>1</v>
      </c>
      <c r="C13" s="46" t="s">
        <v>10</v>
      </c>
      <c r="D13" s="63"/>
      <c r="E13" s="47">
        <f t="shared" si="0"/>
        <v>0</v>
      </c>
    </row>
    <row r="14" spans="1:5" ht="26.25" customHeight="1" x14ac:dyDescent="0.2">
      <c r="A14" s="48" t="s">
        <v>13</v>
      </c>
      <c r="B14" s="46">
        <v>1</v>
      </c>
      <c r="C14" s="46" t="s">
        <v>10</v>
      </c>
      <c r="D14" s="63"/>
      <c r="E14" s="47">
        <f t="shared" si="0"/>
        <v>0</v>
      </c>
    </row>
    <row r="15" spans="1:5" ht="26.25" customHeight="1" x14ac:dyDescent="0.2">
      <c r="A15" s="48" t="s">
        <v>12</v>
      </c>
      <c r="B15" s="46">
        <v>1</v>
      </c>
      <c r="C15" s="46" t="s">
        <v>10</v>
      </c>
      <c r="D15" s="63"/>
      <c r="E15" s="47">
        <f>B15*D15</f>
        <v>0</v>
      </c>
    </row>
    <row r="16" spans="1:5" ht="26.25" customHeight="1" x14ac:dyDescent="0.2">
      <c r="A16" s="48" t="s">
        <v>11</v>
      </c>
      <c r="B16" s="46">
        <v>1</v>
      </c>
      <c r="C16" s="46" t="s">
        <v>10</v>
      </c>
      <c r="D16" s="63"/>
      <c r="E16" s="47">
        <f>B16*D16</f>
        <v>0</v>
      </c>
    </row>
    <row r="17" spans="1:5" ht="26.25" customHeight="1" x14ac:dyDescent="0.2">
      <c r="A17" s="10" t="s">
        <v>3</v>
      </c>
      <c r="B17" s="11"/>
      <c r="C17" s="11"/>
      <c r="D17" s="12"/>
      <c r="E17" s="52">
        <f>SUM(E6:E16)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5" sqref="E15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36" customHeight="1" x14ac:dyDescent="0.25">
      <c r="A2" s="71" t="s">
        <v>53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A4" s="61"/>
      <c r="D4" s="1"/>
      <c r="E4" s="1"/>
    </row>
    <row r="5" spans="1:5" ht="26.2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6.25" customHeight="1" x14ac:dyDescent="0.2">
      <c r="A6" s="45" t="s">
        <v>14</v>
      </c>
      <c r="B6" s="46">
        <v>150</v>
      </c>
      <c r="C6" s="46" t="s">
        <v>7</v>
      </c>
      <c r="D6" s="63"/>
      <c r="E6" s="47">
        <f>B6*D6</f>
        <v>0</v>
      </c>
    </row>
    <row r="7" spans="1:5" ht="26.25" customHeight="1" x14ac:dyDescent="0.2">
      <c r="A7" s="45" t="s">
        <v>48</v>
      </c>
      <c r="B7" s="46">
        <v>150</v>
      </c>
      <c r="C7" s="46" t="s">
        <v>7</v>
      </c>
      <c r="D7" s="63"/>
      <c r="E7" s="47">
        <f t="shared" ref="E7:E12" si="0">B7*D7</f>
        <v>0</v>
      </c>
    </row>
    <row r="8" spans="1:5" ht="26.25" customHeight="1" x14ac:dyDescent="0.2">
      <c r="A8" s="45" t="s">
        <v>47</v>
      </c>
      <c r="B8" s="46">
        <v>150</v>
      </c>
      <c r="C8" s="46" t="s">
        <v>7</v>
      </c>
      <c r="D8" s="63"/>
      <c r="E8" s="47">
        <f t="shared" si="0"/>
        <v>0</v>
      </c>
    </row>
    <row r="9" spans="1:5" ht="26.25" customHeight="1" x14ac:dyDescent="0.2">
      <c r="A9" s="48" t="s">
        <v>15</v>
      </c>
      <c r="B9" s="46">
        <v>150</v>
      </c>
      <c r="C9" s="46" t="s">
        <v>7</v>
      </c>
      <c r="D9" s="63"/>
      <c r="E9" s="47">
        <f t="shared" si="0"/>
        <v>0</v>
      </c>
    </row>
    <row r="10" spans="1:5" ht="26.25" customHeight="1" x14ac:dyDescent="0.2">
      <c r="A10" s="49" t="s">
        <v>20</v>
      </c>
      <c r="B10" s="50">
        <v>18</v>
      </c>
      <c r="C10" s="50" t="s">
        <v>8</v>
      </c>
      <c r="D10" s="64"/>
      <c r="E10" s="51">
        <f t="shared" si="0"/>
        <v>0</v>
      </c>
    </row>
    <row r="11" spans="1:5" ht="26.25" customHeight="1" x14ac:dyDescent="0.2">
      <c r="A11" s="48" t="s">
        <v>16</v>
      </c>
      <c r="B11" s="46">
        <v>1</v>
      </c>
      <c r="C11" s="46" t="s">
        <v>10</v>
      </c>
      <c r="D11" s="63"/>
      <c r="E11" s="47">
        <f t="shared" si="0"/>
        <v>0</v>
      </c>
    </row>
    <row r="12" spans="1:5" ht="26.25" customHeight="1" x14ac:dyDescent="0.2">
      <c r="A12" s="48" t="s">
        <v>13</v>
      </c>
      <c r="B12" s="46">
        <v>1</v>
      </c>
      <c r="C12" s="46" t="s">
        <v>10</v>
      </c>
      <c r="D12" s="63"/>
      <c r="E12" s="47">
        <f t="shared" si="0"/>
        <v>0</v>
      </c>
    </row>
    <row r="13" spans="1:5" ht="26.25" customHeight="1" x14ac:dyDescent="0.2">
      <c r="A13" s="48" t="s">
        <v>12</v>
      </c>
      <c r="B13" s="46">
        <v>1</v>
      </c>
      <c r="C13" s="46" t="s">
        <v>10</v>
      </c>
      <c r="D13" s="63"/>
      <c r="E13" s="47">
        <f>B13*D13</f>
        <v>0</v>
      </c>
    </row>
    <row r="14" spans="1:5" ht="26.25" customHeight="1" x14ac:dyDescent="0.2">
      <c r="A14" s="48" t="s">
        <v>11</v>
      </c>
      <c r="B14" s="46">
        <v>1</v>
      </c>
      <c r="C14" s="46" t="s">
        <v>10</v>
      </c>
      <c r="D14" s="63"/>
      <c r="E14" s="47">
        <f>B14*D14</f>
        <v>0</v>
      </c>
    </row>
    <row r="15" spans="1:5" ht="26.25" customHeight="1" x14ac:dyDescent="0.2">
      <c r="A15" s="10" t="s">
        <v>3</v>
      </c>
      <c r="B15" s="11"/>
      <c r="C15" s="11"/>
      <c r="D15" s="12"/>
      <c r="E15" s="52">
        <f>SUM(E6:E14)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D6" sqref="D6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38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6" t="s">
        <v>14</v>
      </c>
      <c r="B6" s="7">
        <v>1186</v>
      </c>
      <c r="C6" s="7" t="s">
        <v>7</v>
      </c>
      <c r="D6" s="65"/>
      <c r="E6" s="8">
        <f>B6*D6</f>
        <v>0</v>
      </c>
    </row>
    <row r="7" spans="1:5" ht="28.5" customHeight="1" x14ac:dyDescent="0.2">
      <c r="A7" s="6" t="s">
        <v>28</v>
      </c>
      <c r="B7" s="7">
        <v>1186</v>
      </c>
      <c r="C7" s="7" t="s">
        <v>7</v>
      </c>
      <c r="D7" s="65"/>
      <c r="E7" s="8">
        <f t="shared" ref="E7:E16" si="0">B7*D7</f>
        <v>0</v>
      </c>
    </row>
    <row r="8" spans="1:5" ht="28.5" customHeight="1" x14ac:dyDescent="0.2">
      <c r="A8" s="6" t="s">
        <v>32</v>
      </c>
      <c r="B8" s="7">
        <v>1186</v>
      </c>
      <c r="C8" s="7" t="s">
        <v>7</v>
      </c>
      <c r="D8" s="65"/>
      <c r="E8" s="8">
        <f t="shared" si="0"/>
        <v>0</v>
      </c>
    </row>
    <row r="9" spans="1:5" ht="28.5" customHeight="1" x14ac:dyDescent="0.2">
      <c r="A9" s="6" t="s">
        <v>29</v>
      </c>
      <c r="B9" s="7">
        <v>1186</v>
      </c>
      <c r="C9" s="7" t="s">
        <v>7</v>
      </c>
      <c r="D9" s="65"/>
      <c r="E9" s="8">
        <f t="shared" si="0"/>
        <v>0</v>
      </c>
    </row>
    <row r="10" spans="1:5" ht="28.5" customHeight="1" x14ac:dyDescent="0.2">
      <c r="A10" s="9" t="s">
        <v>15</v>
      </c>
      <c r="B10" s="7">
        <v>1186</v>
      </c>
      <c r="C10" s="7" t="s">
        <v>7</v>
      </c>
      <c r="D10" s="65"/>
      <c r="E10" s="8">
        <f t="shared" si="0"/>
        <v>0</v>
      </c>
    </row>
    <row r="11" spans="1:5" ht="28.5" customHeight="1" x14ac:dyDescent="0.2">
      <c r="A11" s="9" t="s">
        <v>30</v>
      </c>
      <c r="B11" s="7">
        <v>10</v>
      </c>
      <c r="C11" s="7" t="s">
        <v>18</v>
      </c>
      <c r="D11" s="65"/>
      <c r="E11" s="8">
        <f t="shared" si="0"/>
        <v>0</v>
      </c>
    </row>
    <row r="12" spans="1:5" ht="28.5" customHeight="1" x14ac:dyDescent="0.2">
      <c r="A12" s="9" t="s">
        <v>21</v>
      </c>
      <c r="B12" s="7">
        <v>1</v>
      </c>
      <c r="C12" s="7" t="s">
        <v>18</v>
      </c>
      <c r="D12" s="65"/>
      <c r="E12" s="8">
        <f t="shared" si="0"/>
        <v>0</v>
      </c>
    </row>
    <row r="13" spans="1:5" ht="28.5" customHeight="1" x14ac:dyDescent="0.2">
      <c r="A13" s="9" t="s">
        <v>31</v>
      </c>
      <c r="B13" s="7">
        <v>4</v>
      </c>
      <c r="C13" s="7" t="s">
        <v>18</v>
      </c>
      <c r="D13" s="65"/>
      <c r="E13" s="8">
        <f>B13*D13</f>
        <v>0</v>
      </c>
    </row>
    <row r="14" spans="1:5" ht="28.5" customHeight="1" x14ac:dyDescent="0.2">
      <c r="A14" s="14" t="s">
        <v>20</v>
      </c>
      <c r="B14" s="15">
        <f>13.6+7.2+7.2</f>
        <v>28</v>
      </c>
      <c r="C14" s="15" t="s">
        <v>8</v>
      </c>
      <c r="D14" s="66"/>
      <c r="E14" s="16">
        <f t="shared" si="0"/>
        <v>0</v>
      </c>
    </row>
    <row r="15" spans="1:5" ht="28.5" customHeight="1" x14ac:dyDescent="0.2">
      <c r="A15" s="9" t="s">
        <v>16</v>
      </c>
      <c r="B15" s="7">
        <v>1</v>
      </c>
      <c r="C15" s="7" t="s">
        <v>10</v>
      </c>
      <c r="D15" s="65"/>
      <c r="E15" s="8">
        <f t="shared" si="0"/>
        <v>0</v>
      </c>
    </row>
    <row r="16" spans="1:5" ht="28.5" customHeight="1" x14ac:dyDescent="0.2">
      <c r="A16" s="9" t="s">
        <v>13</v>
      </c>
      <c r="B16" s="7">
        <v>1</v>
      </c>
      <c r="C16" s="7" t="s">
        <v>10</v>
      </c>
      <c r="D16" s="65"/>
      <c r="E16" s="8">
        <f t="shared" si="0"/>
        <v>0</v>
      </c>
    </row>
    <row r="17" spans="1:6" ht="28.5" customHeight="1" x14ac:dyDescent="0.2">
      <c r="A17" s="9" t="s">
        <v>12</v>
      </c>
      <c r="B17" s="7">
        <v>1</v>
      </c>
      <c r="C17" s="7" t="s">
        <v>10</v>
      </c>
      <c r="D17" s="65"/>
      <c r="E17" s="8">
        <f>B17*D17</f>
        <v>0</v>
      </c>
    </row>
    <row r="18" spans="1:6" ht="28.5" customHeight="1" x14ac:dyDescent="0.2">
      <c r="A18" s="34" t="s">
        <v>11</v>
      </c>
      <c r="B18" s="35">
        <v>1</v>
      </c>
      <c r="C18" s="35" t="s">
        <v>10</v>
      </c>
      <c r="D18" s="67"/>
      <c r="E18" s="36">
        <f>B18*D18</f>
        <v>0</v>
      </c>
    </row>
    <row r="19" spans="1:6" ht="28.5" customHeight="1" x14ac:dyDescent="0.2">
      <c r="A19" s="30" t="s">
        <v>3</v>
      </c>
      <c r="B19" s="11"/>
      <c r="C19" s="11"/>
      <c r="D19" s="12"/>
      <c r="E19" s="13">
        <f>SUM(E6:E18)</f>
        <v>0</v>
      </c>
      <c r="F19" s="31"/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17" sqref="E17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37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6" t="s">
        <v>14</v>
      </c>
      <c r="B6" s="7">
        <f>1493-30</f>
        <v>1463</v>
      </c>
      <c r="C6" s="7" t="s">
        <v>7</v>
      </c>
      <c r="D6" s="65"/>
      <c r="E6" s="8">
        <f>B6*D6</f>
        <v>0</v>
      </c>
    </row>
    <row r="7" spans="1:5" ht="28.5" customHeight="1" x14ac:dyDescent="0.2">
      <c r="A7" s="6" t="s">
        <v>28</v>
      </c>
      <c r="B7" s="7">
        <f>1493-30</f>
        <v>1463</v>
      </c>
      <c r="C7" s="7" t="s">
        <v>7</v>
      </c>
      <c r="D7" s="65"/>
      <c r="E7" s="8">
        <f t="shared" ref="E7:E16" si="0">B7*D7</f>
        <v>0</v>
      </c>
    </row>
    <row r="8" spans="1:5" ht="28.5" customHeight="1" x14ac:dyDescent="0.2">
      <c r="A8" s="6" t="s">
        <v>32</v>
      </c>
      <c r="B8" s="7">
        <f>1493-30</f>
        <v>1463</v>
      </c>
      <c r="C8" s="7" t="s">
        <v>7</v>
      </c>
      <c r="D8" s="65"/>
      <c r="E8" s="8">
        <f t="shared" si="0"/>
        <v>0</v>
      </c>
    </row>
    <row r="9" spans="1:5" ht="28.5" customHeight="1" x14ac:dyDescent="0.2">
      <c r="A9" s="6" t="s">
        <v>29</v>
      </c>
      <c r="B9" s="7">
        <f>1493-30</f>
        <v>1463</v>
      </c>
      <c r="C9" s="7" t="s">
        <v>7</v>
      </c>
      <c r="D9" s="65"/>
      <c r="E9" s="8">
        <f t="shared" si="0"/>
        <v>0</v>
      </c>
    </row>
    <row r="10" spans="1:5" ht="28.5" customHeight="1" x14ac:dyDescent="0.2">
      <c r="A10" s="9" t="s">
        <v>15</v>
      </c>
      <c r="B10" s="7">
        <f>1493-30</f>
        <v>1463</v>
      </c>
      <c r="C10" s="7" t="s">
        <v>7</v>
      </c>
      <c r="D10" s="65"/>
      <c r="E10" s="8">
        <f t="shared" si="0"/>
        <v>0</v>
      </c>
    </row>
    <row r="11" spans="1:5" ht="28.5" customHeight="1" x14ac:dyDescent="0.2">
      <c r="A11" s="9" t="s">
        <v>30</v>
      </c>
      <c r="B11" s="7">
        <v>18</v>
      </c>
      <c r="C11" s="7" t="s">
        <v>18</v>
      </c>
      <c r="D11" s="65"/>
      <c r="E11" s="8">
        <f t="shared" si="0"/>
        <v>0</v>
      </c>
    </row>
    <row r="12" spans="1:5" ht="28.5" customHeight="1" x14ac:dyDescent="0.2">
      <c r="A12" s="9" t="s">
        <v>21</v>
      </c>
      <c r="B12" s="7">
        <v>11</v>
      </c>
      <c r="C12" s="7" t="s">
        <v>18</v>
      </c>
      <c r="D12" s="65"/>
      <c r="E12" s="8">
        <f t="shared" si="0"/>
        <v>0</v>
      </c>
    </row>
    <row r="13" spans="1:5" ht="28.5" customHeight="1" x14ac:dyDescent="0.2">
      <c r="A13" s="9" t="s">
        <v>31</v>
      </c>
      <c r="B13" s="7">
        <v>3</v>
      </c>
      <c r="C13" s="7" t="s">
        <v>18</v>
      </c>
      <c r="D13" s="65"/>
      <c r="E13" s="8">
        <f t="shared" si="0"/>
        <v>0</v>
      </c>
    </row>
    <row r="14" spans="1:5" ht="28.5" customHeight="1" x14ac:dyDescent="0.2">
      <c r="A14" s="14" t="s">
        <v>20</v>
      </c>
      <c r="B14" s="15">
        <f>6.8+7.4</f>
        <v>14.2</v>
      </c>
      <c r="C14" s="15" t="s">
        <v>8</v>
      </c>
      <c r="D14" s="66"/>
      <c r="E14" s="16">
        <f t="shared" si="0"/>
        <v>0</v>
      </c>
    </row>
    <row r="15" spans="1:5" ht="28.5" customHeight="1" x14ac:dyDescent="0.2">
      <c r="A15" s="9" t="s">
        <v>16</v>
      </c>
      <c r="B15" s="7">
        <v>1</v>
      </c>
      <c r="C15" s="7" t="s">
        <v>10</v>
      </c>
      <c r="D15" s="65"/>
      <c r="E15" s="8">
        <f t="shared" si="0"/>
        <v>0</v>
      </c>
    </row>
    <row r="16" spans="1:5" ht="28.5" customHeight="1" x14ac:dyDescent="0.2">
      <c r="A16" s="9" t="s">
        <v>13</v>
      </c>
      <c r="B16" s="7">
        <v>1</v>
      </c>
      <c r="C16" s="7" t="s">
        <v>10</v>
      </c>
      <c r="D16" s="65"/>
      <c r="E16" s="8">
        <f t="shared" si="0"/>
        <v>0</v>
      </c>
    </row>
    <row r="17" spans="1:5" ht="28.5" customHeight="1" x14ac:dyDescent="0.2">
      <c r="A17" s="9" t="s">
        <v>12</v>
      </c>
      <c r="B17" s="7">
        <v>1</v>
      </c>
      <c r="C17" s="7" t="s">
        <v>10</v>
      </c>
      <c r="D17" s="65"/>
      <c r="E17" s="8">
        <f>B17*D17</f>
        <v>0</v>
      </c>
    </row>
    <row r="18" spans="1:5" ht="28.5" customHeight="1" x14ac:dyDescent="0.2">
      <c r="A18" s="34" t="s">
        <v>11</v>
      </c>
      <c r="B18" s="35">
        <v>1</v>
      </c>
      <c r="C18" s="35" t="s">
        <v>10</v>
      </c>
      <c r="D18" s="67"/>
      <c r="E18" s="36">
        <f>B18*D18</f>
        <v>0</v>
      </c>
    </row>
    <row r="19" spans="1:5" ht="28.5" customHeight="1" x14ac:dyDescent="0.2">
      <c r="A19" s="10" t="s">
        <v>3</v>
      </c>
      <c r="B19" s="11"/>
      <c r="C19" s="11"/>
      <c r="D19" s="12"/>
      <c r="E19" s="13">
        <f>SUM(E6:E18)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opLeftCell="A4" workbookViewId="0">
      <selection activeCell="C16" sqref="C16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39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6" t="s">
        <v>14</v>
      </c>
      <c r="B6" s="7">
        <v>915</v>
      </c>
      <c r="C6" s="7" t="s">
        <v>7</v>
      </c>
      <c r="D6" s="65"/>
      <c r="E6" s="8">
        <f>B6*D6</f>
        <v>0</v>
      </c>
    </row>
    <row r="7" spans="1:5" ht="28.5" customHeight="1" x14ac:dyDescent="0.2">
      <c r="A7" s="6" t="s">
        <v>28</v>
      </c>
      <c r="B7" s="7">
        <v>915</v>
      </c>
      <c r="C7" s="7" t="s">
        <v>7</v>
      </c>
      <c r="D7" s="65"/>
      <c r="E7" s="8">
        <f t="shared" ref="E7:E16" si="0">B7*D7</f>
        <v>0</v>
      </c>
    </row>
    <row r="8" spans="1:5" ht="28.5" customHeight="1" x14ac:dyDescent="0.2">
      <c r="A8" s="6" t="s">
        <v>32</v>
      </c>
      <c r="B8" s="7">
        <v>915</v>
      </c>
      <c r="C8" s="7" t="s">
        <v>7</v>
      </c>
      <c r="D8" s="65"/>
      <c r="E8" s="8">
        <f t="shared" si="0"/>
        <v>0</v>
      </c>
    </row>
    <row r="9" spans="1:5" ht="28.5" customHeight="1" x14ac:dyDescent="0.2">
      <c r="A9" s="6" t="s">
        <v>29</v>
      </c>
      <c r="B9" s="7">
        <v>915</v>
      </c>
      <c r="C9" s="7" t="s">
        <v>7</v>
      </c>
      <c r="D9" s="65"/>
      <c r="E9" s="8">
        <f t="shared" si="0"/>
        <v>0</v>
      </c>
    </row>
    <row r="10" spans="1:5" ht="28.5" customHeight="1" x14ac:dyDescent="0.2">
      <c r="A10" s="9" t="s">
        <v>15</v>
      </c>
      <c r="B10" s="7">
        <v>915</v>
      </c>
      <c r="C10" s="7" t="s">
        <v>7</v>
      </c>
      <c r="D10" s="65"/>
      <c r="E10" s="8">
        <f t="shared" si="0"/>
        <v>0</v>
      </c>
    </row>
    <row r="11" spans="1:5" ht="28.5" customHeight="1" x14ac:dyDescent="0.2">
      <c r="A11" s="9" t="s">
        <v>30</v>
      </c>
      <c r="B11" s="7">
        <v>12</v>
      </c>
      <c r="C11" s="7" t="s">
        <v>18</v>
      </c>
      <c r="D11" s="65"/>
      <c r="E11" s="8">
        <f t="shared" si="0"/>
        <v>0</v>
      </c>
    </row>
    <row r="12" spans="1:5" ht="28.5" customHeight="1" x14ac:dyDescent="0.2">
      <c r="A12" s="9" t="s">
        <v>21</v>
      </c>
      <c r="B12" s="7">
        <v>1</v>
      </c>
      <c r="C12" s="7" t="s">
        <v>18</v>
      </c>
      <c r="D12" s="65"/>
      <c r="E12" s="8">
        <f t="shared" si="0"/>
        <v>0</v>
      </c>
    </row>
    <row r="13" spans="1:5" ht="28.5" customHeight="1" x14ac:dyDescent="0.2">
      <c r="A13" s="9" t="s">
        <v>31</v>
      </c>
      <c r="B13" s="7">
        <v>3</v>
      </c>
      <c r="C13" s="7" t="s">
        <v>18</v>
      </c>
      <c r="D13" s="65"/>
      <c r="E13" s="8">
        <f t="shared" si="0"/>
        <v>0</v>
      </c>
    </row>
    <row r="14" spans="1:5" ht="28.5" customHeight="1" x14ac:dyDescent="0.2">
      <c r="A14" s="14" t="s">
        <v>20</v>
      </c>
      <c r="B14" s="15">
        <v>10</v>
      </c>
      <c r="C14" s="15" t="s">
        <v>8</v>
      </c>
      <c r="D14" s="66"/>
      <c r="E14" s="16">
        <f t="shared" si="0"/>
        <v>0</v>
      </c>
    </row>
    <row r="15" spans="1:5" ht="28.5" customHeight="1" x14ac:dyDescent="0.2">
      <c r="A15" s="9" t="s">
        <v>16</v>
      </c>
      <c r="B15" s="7">
        <v>1</v>
      </c>
      <c r="C15" s="7" t="s">
        <v>10</v>
      </c>
      <c r="D15" s="65"/>
      <c r="E15" s="8">
        <f t="shared" si="0"/>
        <v>0</v>
      </c>
    </row>
    <row r="16" spans="1:5" ht="28.5" customHeight="1" x14ac:dyDescent="0.2">
      <c r="A16" s="9" t="s">
        <v>13</v>
      </c>
      <c r="B16" s="7">
        <v>1</v>
      </c>
      <c r="C16" s="7" t="s">
        <v>10</v>
      </c>
      <c r="D16" s="65"/>
      <c r="E16" s="8">
        <f t="shared" si="0"/>
        <v>0</v>
      </c>
    </row>
    <row r="17" spans="1:5" ht="28.5" customHeight="1" x14ac:dyDescent="0.2">
      <c r="A17" s="9" t="s">
        <v>12</v>
      </c>
      <c r="B17" s="7">
        <v>1</v>
      </c>
      <c r="C17" s="7" t="s">
        <v>10</v>
      </c>
      <c r="D17" s="65"/>
      <c r="E17" s="8">
        <f>B17*D17</f>
        <v>0</v>
      </c>
    </row>
    <row r="18" spans="1:5" ht="28.5" customHeight="1" x14ac:dyDescent="0.2">
      <c r="A18" s="34" t="s">
        <v>11</v>
      </c>
      <c r="B18" s="35">
        <v>1</v>
      </c>
      <c r="C18" s="35" t="s">
        <v>10</v>
      </c>
      <c r="D18" s="67"/>
      <c r="E18" s="36">
        <f>B18*D18</f>
        <v>0</v>
      </c>
    </row>
    <row r="19" spans="1:5" ht="28.5" customHeight="1" x14ac:dyDescent="0.2">
      <c r="A19" s="10" t="s">
        <v>3</v>
      </c>
      <c r="B19" s="11"/>
      <c r="C19" s="11"/>
      <c r="D19" s="12"/>
      <c r="E19" s="13">
        <f>SUM(E6:E18)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17" sqref="B17 D17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46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6" t="s">
        <v>14</v>
      </c>
      <c r="B6" s="7">
        <f>1127-(103.9+38.1)</f>
        <v>985</v>
      </c>
      <c r="C6" s="7" t="s">
        <v>7</v>
      </c>
      <c r="D6" s="65"/>
      <c r="E6" s="8">
        <f>B6*D6</f>
        <v>0</v>
      </c>
    </row>
    <row r="7" spans="1:5" ht="28.5" customHeight="1" x14ac:dyDescent="0.2">
      <c r="A7" s="6" t="s">
        <v>28</v>
      </c>
      <c r="B7" s="7">
        <f>1127-(103.9+38.1)</f>
        <v>985</v>
      </c>
      <c r="C7" s="7" t="s">
        <v>7</v>
      </c>
      <c r="D7" s="65"/>
      <c r="E7" s="8">
        <f t="shared" ref="E7:E16" si="0">B7*D7</f>
        <v>0</v>
      </c>
    </row>
    <row r="8" spans="1:5" ht="28.5" customHeight="1" x14ac:dyDescent="0.2">
      <c r="A8" s="6" t="s">
        <v>32</v>
      </c>
      <c r="B8" s="7">
        <f>1127-(103.9+38.1)</f>
        <v>985</v>
      </c>
      <c r="C8" s="7" t="s">
        <v>7</v>
      </c>
      <c r="D8" s="65"/>
      <c r="E8" s="8">
        <f t="shared" si="0"/>
        <v>0</v>
      </c>
    </row>
    <row r="9" spans="1:5" ht="28.5" customHeight="1" x14ac:dyDescent="0.2">
      <c r="A9" s="6" t="s">
        <v>29</v>
      </c>
      <c r="B9" s="7">
        <f>1127-(103.9+38.1)</f>
        <v>985</v>
      </c>
      <c r="C9" s="7" t="s">
        <v>7</v>
      </c>
      <c r="D9" s="65"/>
      <c r="E9" s="8">
        <f t="shared" si="0"/>
        <v>0</v>
      </c>
    </row>
    <row r="10" spans="1:5" ht="28.5" customHeight="1" x14ac:dyDescent="0.2">
      <c r="A10" s="9" t="s">
        <v>15</v>
      </c>
      <c r="B10" s="7">
        <f>1127-(103.9+38.1)</f>
        <v>985</v>
      </c>
      <c r="C10" s="7" t="s">
        <v>7</v>
      </c>
      <c r="D10" s="65"/>
      <c r="E10" s="8">
        <f t="shared" si="0"/>
        <v>0</v>
      </c>
    </row>
    <row r="11" spans="1:5" ht="28.5" customHeight="1" x14ac:dyDescent="0.2">
      <c r="A11" s="9" t="s">
        <v>30</v>
      </c>
      <c r="B11" s="7">
        <v>7</v>
      </c>
      <c r="C11" s="7" t="s">
        <v>18</v>
      </c>
      <c r="D11" s="65"/>
      <c r="E11" s="8">
        <f t="shared" si="0"/>
        <v>0</v>
      </c>
    </row>
    <row r="12" spans="1:5" ht="28.5" customHeight="1" x14ac:dyDescent="0.2">
      <c r="A12" s="9" t="s">
        <v>21</v>
      </c>
      <c r="B12" s="7">
        <v>5</v>
      </c>
      <c r="C12" s="7" t="s">
        <v>18</v>
      </c>
      <c r="D12" s="65"/>
      <c r="E12" s="8">
        <f t="shared" si="0"/>
        <v>0</v>
      </c>
    </row>
    <row r="13" spans="1:5" ht="28.5" customHeight="1" x14ac:dyDescent="0.2">
      <c r="A13" s="9" t="s">
        <v>31</v>
      </c>
      <c r="B13" s="7">
        <v>7</v>
      </c>
      <c r="C13" s="7" t="s">
        <v>18</v>
      </c>
      <c r="D13" s="65"/>
      <c r="E13" s="8">
        <f t="shared" si="0"/>
        <v>0</v>
      </c>
    </row>
    <row r="14" spans="1:5" ht="28.5" customHeight="1" x14ac:dyDescent="0.2">
      <c r="A14" s="14" t="s">
        <v>20</v>
      </c>
      <c r="B14" s="15">
        <f>13.5+11.5+6</f>
        <v>31</v>
      </c>
      <c r="C14" s="15" t="s">
        <v>8</v>
      </c>
      <c r="D14" s="66"/>
      <c r="E14" s="16">
        <f t="shared" si="0"/>
        <v>0</v>
      </c>
    </row>
    <row r="15" spans="1:5" ht="28.5" customHeight="1" x14ac:dyDescent="0.2">
      <c r="A15" s="9" t="s">
        <v>16</v>
      </c>
      <c r="B15" s="7">
        <v>1</v>
      </c>
      <c r="C15" s="7" t="s">
        <v>10</v>
      </c>
      <c r="D15" s="65"/>
      <c r="E15" s="8">
        <f t="shared" si="0"/>
        <v>0</v>
      </c>
    </row>
    <row r="16" spans="1:5" ht="28.5" customHeight="1" x14ac:dyDescent="0.2">
      <c r="A16" s="9" t="s">
        <v>13</v>
      </c>
      <c r="B16" s="7">
        <v>1</v>
      </c>
      <c r="C16" s="7" t="s">
        <v>10</v>
      </c>
      <c r="D16" s="65"/>
      <c r="E16" s="8">
        <f t="shared" si="0"/>
        <v>0</v>
      </c>
    </row>
    <row r="17" spans="1:5" ht="28.5" customHeight="1" x14ac:dyDescent="0.2">
      <c r="A17" s="9" t="s">
        <v>12</v>
      </c>
      <c r="B17" s="7">
        <v>1</v>
      </c>
      <c r="C17" s="7" t="s">
        <v>10</v>
      </c>
      <c r="D17" s="65"/>
      <c r="E17" s="8">
        <f>B17*D17</f>
        <v>0</v>
      </c>
    </row>
    <row r="18" spans="1:5" ht="28.5" customHeight="1" x14ac:dyDescent="0.2">
      <c r="A18" s="9" t="s">
        <v>35</v>
      </c>
      <c r="B18" s="7">
        <v>1</v>
      </c>
      <c r="C18" s="7" t="s">
        <v>10</v>
      </c>
      <c r="D18" s="65"/>
      <c r="E18" s="8">
        <f>B18*D18</f>
        <v>0</v>
      </c>
    </row>
    <row r="19" spans="1:5" ht="28.5" customHeight="1" x14ac:dyDescent="0.2">
      <c r="A19" s="34" t="s">
        <v>11</v>
      </c>
      <c r="B19" s="35">
        <v>1</v>
      </c>
      <c r="C19" s="35" t="s">
        <v>10</v>
      </c>
      <c r="D19" s="67"/>
      <c r="E19" s="36">
        <f>B19*D19</f>
        <v>0</v>
      </c>
    </row>
    <row r="20" spans="1:5" ht="28.5" customHeight="1" x14ac:dyDescent="0.2">
      <c r="A20" s="10" t="s">
        <v>3</v>
      </c>
      <c r="B20" s="11"/>
      <c r="C20" s="11"/>
      <c r="D20" s="12"/>
      <c r="E20" s="13">
        <f>SUM(E6:E19)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16" sqref="C16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40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6" t="s">
        <v>14</v>
      </c>
      <c r="B6" s="7">
        <v>610</v>
      </c>
      <c r="C6" s="7" t="s">
        <v>7</v>
      </c>
      <c r="D6" s="65"/>
      <c r="E6" s="8">
        <f>B6*D6</f>
        <v>0</v>
      </c>
    </row>
    <row r="7" spans="1:5" ht="28.5" customHeight="1" x14ac:dyDescent="0.2">
      <c r="A7" s="6" t="s">
        <v>28</v>
      </c>
      <c r="B7" s="7">
        <v>610</v>
      </c>
      <c r="C7" s="7" t="s">
        <v>7</v>
      </c>
      <c r="D7" s="65"/>
      <c r="E7" s="8">
        <f t="shared" ref="E7:E16" si="0">B7*D7</f>
        <v>0</v>
      </c>
    </row>
    <row r="8" spans="1:5" ht="28.5" customHeight="1" x14ac:dyDescent="0.2">
      <c r="A8" s="6" t="s">
        <v>32</v>
      </c>
      <c r="B8" s="7">
        <v>610</v>
      </c>
      <c r="C8" s="7" t="s">
        <v>7</v>
      </c>
      <c r="D8" s="65"/>
      <c r="E8" s="8">
        <f t="shared" si="0"/>
        <v>0</v>
      </c>
    </row>
    <row r="9" spans="1:5" ht="28.5" customHeight="1" x14ac:dyDescent="0.2">
      <c r="A9" s="6" t="s">
        <v>29</v>
      </c>
      <c r="B9" s="7">
        <v>610</v>
      </c>
      <c r="C9" s="7" t="s">
        <v>7</v>
      </c>
      <c r="D9" s="65"/>
      <c r="E9" s="8">
        <f t="shared" si="0"/>
        <v>0</v>
      </c>
    </row>
    <row r="10" spans="1:5" ht="28.5" customHeight="1" x14ac:dyDescent="0.2">
      <c r="A10" s="9" t="s">
        <v>15</v>
      </c>
      <c r="B10" s="7">
        <v>610</v>
      </c>
      <c r="C10" s="7" t="s">
        <v>7</v>
      </c>
      <c r="D10" s="65"/>
      <c r="E10" s="8">
        <f t="shared" si="0"/>
        <v>0</v>
      </c>
    </row>
    <row r="11" spans="1:5" ht="28.5" customHeight="1" x14ac:dyDescent="0.2">
      <c r="A11" s="9" t="s">
        <v>30</v>
      </c>
      <c r="B11" s="7">
        <v>7</v>
      </c>
      <c r="C11" s="7" t="s">
        <v>18</v>
      </c>
      <c r="D11" s="65"/>
      <c r="E11" s="8">
        <f t="shared" si="0"/>
        <v>0</v>
      </c>
    </row>
    <row r="12" spans="1:5" ht="28.5" customHeight="1" x14ac:dyDescent="0.2">
      <c r="A12" s="9" t="s">
        <v>21</v>
      </c>
      <c r="B12" s="7">
        <v>5</v>
      </c>
      <c r="C12" s="7" t="s">
        <v>18</v>
      </c>
      <c r="D12" s="65"/>
      <c r="E12" s="8">
        <f t="shared" si="0"/>
        <v>0</v>
      </c>
    </row>
    <row r="13" spans="1:5" ht="28.5" customHeight="1" x14ac:dyDescent="0.2">
      <c r="A13" s="9" t="s">
        <v>31</v>
      </c>
      <c r="B13" s="7">
        <v>7</v>
      </c>
      <c r="C13" s="7" t="s">
        <v>18</v>
      </c>
      <c r="D13" s="65"/>
      <c r="E13" s="8">
        <f t="shared" si="0"/>
        <v>0</v>
      </c>
    </row>
    <row r="14" spans="1:5" ht="28.5" customHeight="1" x14ac:dyDescent="0.2">
      <c r="A14" s="14" t="s">
        <v>20</v>
      </c>
      <c r="B14" s="15">
        <f>36+13.5+11.5+6</f>
        <v>67</v>
      </c>
      <c r="C14" s="15" t="s">
        <v>8</v>
      </c>
      <c r="D14" s="66"/>
      <c r="E14" s="16">
        <f t="shared" si="0"/>
        <v>0</v>
      </c>
    </row>
    <row r="15" spans="1:5" ht="28.5" customHeight="1" x14ac:dyDescent="0.2">
      <c r="A15" s="9" t="s">
        <v>16</v>
      </c>
      <c r="B15" s="7">
        <v>1</v>
      </c>
      <c r="C15" s="7" t="s">
        <v>10</v>
      </c>
      <c r="D15" s="65"/>
      <c r="E15" s="8">
        <f t="shared" si="0"/>
        <v>0</v>
      </c>
    </row>
    <row r="16" spans="1:5" ht="28.5" customHeight="1" x14ac:dyDescent="0.2">
      <c r="A16" s="9" t="s">
        <v>13</v>
      </c>
      <c r="B16" s="7">
        <v>1</v>
      </c>
      <c r="C16" s="7" t="s">
        <v>10</v>
      </c>
      <c r="D16" s="65"/>
      <c r="E16" s="8">
        <f t="shared" si="0"/>
        <v>0</v>
      </c>
    </row>
    <row r="17" spans="1:5" ht="28.5" customHeight="1" x14ac:dyDescent="0.2">
      <c r="A17" s="9" t="s">
        <v>12</v>
      </c>
      <c r="B17" s="7">
        <v>1</v>
      </c>
      <c r="C17" s="7" t="s">
        <v>10</v>
      </c>
      <c r="D17" s="65"/>
      <c r="E17" s="8">
        <f>B17*D17</f>
        <v>0</v>
      </c>
    </row>
    <row r="18" spans="1:5" ht="28.5" customHeight="1" x14ac:dyDescent="0.2">
      <c r="A18" s="34" t="s">
        <v>11</v>
      </c>
      <c r="B18" s="35">
        <v>1</v>
      </c>
      <c r="C18" s="35" t="s">
        <v>10</v>
      </c>
      <c r="D18" s="67"/>
      <c r="E18" s="36">
        <f>B18*D18</f>
        <v>0</v>
      </c>
    </row>
    <row r="19" spans="1:5" ht="28.5" customHeight="1" x14ac:dyDescent="0.2">
      <c r="A19" s="10" t="s">
        <v>3</v>
      </c>
      <c r="B19" s="11"/>
      <c r="C19" s="11"/>
      <c r="D19" s="12"/>
      <c r="E19" s="13">
        <f>SUM(E6:E18)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10" sqref="B10"/>
    </sheetView>
  </sheetViews>
  <sheetFormatPr defaultRowHeight="12.75" x14ac:dyDescent="0.2"/>
  <cols>
    <col min="1" max="1" width="86.140625" customWidth="1"/>
    <col min="2" max="2" width="16.85546875" customWidth="1"/>
    <col min="5" max="5" width="10.7109375" bestFit="1" customWidth="1"/>
  </cols>
  <sheetData>
    <row r="1" spans="1:5" ht="54" customHeight="1" thickBot="1" x14ac:dyDescent="0.25">
      <c r="A1" s="68" t="s">
        <v>42</v>
      </c>
      <c r="B1" s="69"/>
    </row>
    <row r="2" spans="1:5" ht="27.75" customHeight="1" thickBot="1" x14ac:dyDescent="0.25">
      <c r="A2" s="17"/>
      <c r="B2" s="17"/>
    </row>
    <row r="3" spans="1:5" ht="27.75" customHeight="1" x14ac:dyDescent="0.2">
      <c r="A3" s="53" t="s">
        <v>43</v>
      </c>
      <c r="B3" s="54">
        <f>'6. MK Tošovická - vl. zdroje'!E17</f>
        <v>0</v>
      </c>
    </row>
    <row r="4" spans="1:5" ht="27.75" customHeight="1" x14ac:dyDescent="0.2">
      <c r="A4" s="55" t="s">
        <v>44</v>
      </c>
      <c r="B4" s="56">
        <f>'7. MK Polní - vl. zdroje'!E15</f>
        <v>0</v>
      </c>
    </row>
    <row r="5" spans="1:5" ht="27.75" customHeight="1" x14ac:dyDescent="0.2">
      <c r="A5" s="55" t="s">
        <v>45</v>
      </c>
      <c r="B5" s="56">
        <f>'8. MK Zámecká - vl. zdroje'!E15</f>
        <v>0</v>
      </c>
    </row>
    <row r="6" spans="1:5" ht="27.75" customHeight="1" x14ac:dyDescent="0.2">
      <c r="A6" s="55" t="s">
        <v>49</v>
      </c>
      <c r="B6" s="56">
        <f>'9. MK Pohoř -vl. zdroje'!E17</f>
        <v>0</v>
      </c>
    </row>
    <row r="7" spans="1:5" ht="34.5" customHeight="1" x14ac:dyDescent="0.2">
      <c r="A7" s="62" t="s">
        <v>50</v>
      </c>
      <c r="B7" s="56">
        <f>'10. MK Loučky most-vl. zdroje'!E15</f>
        <v>0</v>
      </c>
    </row>
    <row r="8" spans="1:5" ht="7.5" customHeight="1" thickBot="1" x14ac:dyDescent="0.25">
      <c r="A8" s="24"/>
      <c r="B8" s="25"/>
    </row>
    <row r="9" spans="1:5" ht="27.75" customHeight="1" thickBot="1" x14ac:dyDescent="0.25">
      <c r="A9" s="18"/>
      <c r="B9" s="19"/>
    </row>
    <row r="10" spans="1:5" ht="27.75" customHeight="1" x14ac:dyDescent="0.2">
      <c r="A10" s="26" t="s">
        <v>19</v>
      </c>
      <c r="B10" s="57">
        <f>SUM(B3:B8)</f>
        <v>0</v>
      </c>
      <c r="E10" s="44"/>
    </row>
    <row r="11" spans="1:5" ht="27.75" customHeight="1" thickBot="1" x14ac:dyDescent="0.25">
      <c r="A11" s="28" t="s">
        <v>9</v>
      </c>
      <c r="B11" s="58">
        <f>B10*0.21</f>
        <v>0</v>
      </c>
    </row>
    <row r="12" spans="1:5" ht="27.75" customHeight="1" thickBot="1" x14ac:dyDescent="0.25">
      <c r="A12" s="32" t="s">
        <v>17</v>
      </c>
      <c r="B12" s="59">
        <f>B10+B11</f>
        <v>0</v>
      </c>
    </row>
    <row r="14" spans="1:5" hidden="1" x14ac:dyDescent="0.2"/>
    <row r="15" spans="1:5" hidden="1" x14ac:dyDescent="0.2">
      <c r="A15" s="37" t="s">
        <v>22</v>
      </c>
    </row>
    <row r="16" spans="1:5" hidden="1" x14ac:dyDescent="0.2">
      <c r="A16" s="42" t="s">
        <v>23</v>
      </c>
      <c r="B16" s="39">
        <f>B10</f>
        <v>0</v>
      </c>
    </row>
    <row r="17" spans="1:2" hidden="1" x14ac:dyDescent="0.2">
      <c r="A17" s="43" t="s">
        <v>24</v>
      </c>
      <c r="B17" s="39">
        <f>B16*1.21</f>
        <v>0</v>
      </c>
    </row>
    <row r="18" spans="1:2" hidden="1" x14ac:dyDescent="0.2">
      <c r="B18" s="38"/>
    </row>
    <row r="19" spans="1:2" hidden="1" x14ac:dyDescent="0.2">
      <c r="A19" s="41" t="s">
        <v>25</v>
      </c>
      <c r="B19" s="40">
        <f>B10-B16</f>
        <v>0</v>
      </c>
    </row>
    <row r="20" spans="1:2" hidden="1" x14ac:dyDescent="0.2">
      <c r="A20" s="41" t="s">
        <v>26</v>
      </c>
      <c r="B20" s="40">
        <f>B19*1.21</f>
        <v>0</v>
      </c>
    </row>
    <row r="21" spans="1:2" hidden="1" x14ac:dyDescent="0.2"/>
    <row r="22" spans="1:2" x14ac:dyDescent="0.2">
      <c r="B22" s="38"/>
    </row>
    <row r="23" spans="1:2" ht="38.25" x14ac:dyDescent="0.2">
      <c r="A23" s="60" t="s">
        <v>51</v>
      </c>
      <c r="B23" s="38"/>
    </row>
    <row r="24" spans="1:2" x14ac:dyDescent="0.2">
      <c r="A24" s="37" t="s">
        <v>36</v>
      </c>
    </row>
  </sheetData>
  <sheetProtection password="EF63" sheet="1"/>
  <mergeCells count="1">
    <mergeCell ref="A1:B1"/>
  </mergeCells>
  <pageMargins left="0.7" right="0.7" top="0.78740157499999996" bottom="0.78740157499999996" header="0.3" footer="0.3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1" sqref="D11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43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45" t="s">
        <v>14</v>
      </c>
      <c r="B6" s="46">
        <v>847</v>
      </c>
      <c r="C6" s="46" t="s">
        <v>7</v>
      </c>
      <c r="D6" s="63"/>
      <c r="E6" s="47">
        <f>B6*D6</f>
        <v>0</v>
      </c>
    </row>
    <row r="7" spans="1:5" ht="28.5" customHeight="1" x14ac:dyDescent="0.2">
      <c r="A7" s="45" t="s">
        <v>34</v>
      </c>
      <c r="B7" s="46">
        <v>244</v>
      </c>
      <c r="C7" s="46" t="s">
        <v>33</v>
      </c>
      <c r="D7" s="63"/>
      <c r="E7" s="47">
        <f>B7*D7</f>
        <v>0</v>
      </c>
    </row>
    <row r="8" spans="1:5" ht="28.5" customHeight="1" x14ac:dyDescent="0.2">
      <c r="A8" s="45" t="s">
        <v>32</v>
      </c>
      <c r="B8" s="46">
        <v>847</v>
      </c>
      <c r="C8" s="46" t="s">
        <v>7</v>
      </c>
      <c r="D8" s="63"/>
      <c r="E8" s="47">
        <f t="shared" ref="E8:E14" si="0">B8*D8</f>
        <v>0</v>
      </c>
    </row>
    <row r="9" spans="1:5" ht="28.5" customHeight="1" x14ac:dyDescent="0.2">
      <c r="A9" s="45" t="s">
        <v>29</v>
      </c>
      <c r="B9" s="46">
        <v>847</v>
      </c>
      <c r="C9" s="46" t="s">
        <v>7</v>
      </c>
      <c r="D9" s="63"/>
      <c r="E9" s="47">
        <f t="shared" si="0"/>
        <v>0</v>
      </c>
    </row>
    <row r="10" spans="1:5" ht="28.5" customHeight="1" x14ac:dyDescent="0.2">
      <c r="A10" s="48" t="s">
        <v>15</v>
      </c>
      <c r="B10" s="46">
        <v>847</v>
      </c>
      <c r="C10" s="46" t="s">
        <v>7</v>
      </c>
      <c r="D10" s="63"/>
      <c r="E10" s="47">
        <f t="shared" si="0"/>
        <v>0</v>
      </c>
    </row>
    <row r="11" spans="1:5" ht="28.5" customHeight="1" x14ac:dyDescent="0.2">
      <c r="A11" s="48" t="s">
        <v>31</v>
      </c>
      <c r="B11" s="46">
        <v>1</v>
      </c>
      <c r="C11" s="46" t="s">
        <v>18</v>
      </c>
      <c r="D11" s="63"/>
      <c r="E11" s="47">
        <f t="shared" si="0"/>
        <v>0</v>
      </c>
    </row>
    <row r="12" spans="1:5" ht="28.5" customHeight="1" x14ac:dyDescent="0.2">
      <c r="A12" s="49" t="s">
        <v>20</v>
      </c>
      <c r="B12" s="50">
        <v>12</v>
      </c>
      <c r="C12" s="50" t="s">
        <v>8</v>
      </c>
      <c r="D12" s="64"/>
      <c r="E12" s="51">
        <f t="shared" si="0"/>
        <v>0</v>
      </c>
    </row>
    <row r="13" spans="1:5" ht="28.5" customHeight="1" x14ac:dyDescent="0.2">
      <c r="A13" s="48" t="s">
        <v>16</v>
      </c>
      <c r="B13" s="46">
        <v>1</v>
      </c>
      <c r="C13" s="46" t="s">
        <v>10</v>
      </c>
      <c r="D13" s="63"/>
      <c r="E13" s="47">
        <f t="shared" si="0"/>
        <v>0</v>
      </c>
    </row>
    <row r="14" spans="1:5" ht="28.5" customHeight="1" x14ac:dyDescent="0.2">
      <c r="A14" s="48" t="s">
        <v>13</v>
      </c>
      <c r="B14" s="46">
        <v>1</v>
      </c>
      <c r="C14" s="46" t="s">
        <v>10</v>
      </c>
      <c r="D14" s="63"/>
      <c r="E14" s="47">
        <f t="shared" si="0"/>
        <v>0</v>
      </c>
    </row>
    <row r="15" spans="1:5" ht="28.5" customHeight="1" x14ac:dyDescent="0.2">
      <c r="A15" s="48" t="s">
        <v>12</v>
      </c>
      <c r="B15" s="46">
        <v>1</v>
      </c>
      <c r="C15" s="46" t="s">
        <v>10</v>
      </c>
      <c r="D15" s="63"/>
      <c r="E15" s="47">
        <f>B15*D15</f>
        <v>0</v>
      </c>
    </row>
    <row r="16" spans="1:5" ht="28.5" customHeight="1" x14ac:dyDescent="0.2">
      <c r="A16" s="48" t="s">
        <v>11</v>
      </c>
      <c r="B16" s="46">
        <v>1</v>
      </c>
      <c r="C16" s="46" t="s">
        <v>10</v>
      </c>
      <c r="D16" s="63"/>
      <c r="E16" s="47">
        <f>B16*D16</f>
        <v>0</v>
      </c>
    </row>
    <row r="17" spans="1:5" ht="28.5" customHeight="1" x14ac:dyDescent="0.2">
      <c r="A17" s="10" t="s">
        <v>3</v>
      </c>
      <c r="B17" s="11"/>
      <c r="C17" s="11"/>
      <c r="D17" s="12"/>
      <c r="E17" s="52">
        <f>SUM(E6:E16)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3" sqref="E13"/>
    </sheetView>
  </sheetViews>
  <sheetFormatPr defaultRowHeight="12.75" x14ac:dyDescent="0.2"/>
  <cols>
    <col min="1" max="1" width="53.42578125" customWidth="1"/>
    <col min="2" max="2" width="9" customWidth="1"/>
    <col min="3" max="3" width="8" customWidth="1"/>
    <col min="4" max="4" width="12.28515625" customWidth="1"/>
    <col min="5" max="5" width="14.7109375" customWidth="1"/>
    <col min="6" max="6" width="4.85546875" customWidth="1"/>
    <col min="8" max="11" width="7" customWidth="1"/>
  </cols>
  <sheetData>
    <row r="1" spans="1:5" ht="21" customHeight="1" x14ac:dyDescent="0.25">
      <c r="A1" s="70" t="s">
        <v>4</v>
      </c>
      <c r="B1" s="70"/>
      <c r="C1" s="70"/>
      <c r="D1" s="70"/>
      <c r="E1" s="70"/>
    </row>
    <row r="2" spans="1:5" ht="21" customHeight="1" x14ac:dyDescent="0.25">
      <c r="A2" s="71" t="s">
        <v>44</v>
      </c>
      <c r="B2" s="71"/>
      <c r="C2" s="71"/>
      <c r="D2" s="71"/>
      <c r="E2" s="71"/>
    </row>
    <row r="3" spans="1:5" ht="14.25" customHeight="1" x14ac:dyDescent="0.2">
      <c r="A3" s="2"/>
      <c r="B3" s="2"/>
      <c r="C3" s="2"/>
      <c r="D3" s="2"/>
      <c r="E3" s="2"/>
    </row>
    <row r="4" spans="1:5" x14ac:dyDescent="0.2">
      <c r="D4" s="1"/>
      <c r="E4" s="1"/>
    </row>
    <row r="5" spans="1:5" ht="28.5" customHeight="1" x14ac:dyDescent="0.2">
      <c r="A5" s="3" t="s">
        <v>0</v>
      </c>
      <c r="B5" s="4" t="s">
        <v>1</v>
      </c>
      <c r="C5" s="4" t="s">
        <v>5</v>
      </c>
      <c r="D5" s="5" t="s">
        <v>6</v>
      </c>
      <c r="E5" s="5" t="s">
        <v>2</v>
      </c>
    </row>
    <row r="6" spans="1:5" ht="28.5" customHeight="1" x14ac:dyDescent="0.2">
      <c r="A6" s="45" t="s">
        <v>14</v>
      </c>
      <c r="B6" s="46">
        <v>30</v>
      </c>
      <c r="C6" s="46" t="s">
        <v>7</v>
      </c>
      <c r="D6" s="63"/>
      <c r="E6" s="47">
        <f>B6*D6</f>
        <v>0</v>
      </c>
    </row>
    <row r="7" spans="1:5" ht="28.5" customHeight="1" x14ac:dyDescent="0.2">
      <c r="A7" s="45" t="s">
        <v>28</v>
      </c>
      <c r="B7" s="46">
        <v>30</v>
      </c>
      <c r="C7" s="46" t="s">
        <v>7</v>
      </c>
      <c r="D7" s="63"/>
      <c r="E7" s="47">
        <f t="shared" ref="E7:E13" si="0">B7*D7</f>
        <v>0</v>
      </c>
    </row>
    <row r="8" spans="1:5" ht="28.5" customHeight="1" x14ac:dyDescent="0.2">
      <c r="A8" s="45" t="s">
        <v>32</v>
      </c>
      <c r="B8" s="46">
        <v>30</v>
      </c>
      <c r="C8" s="46" t="s">
        <v>7</v>
      </c>
      <c r="D8" s="63"/>
      <c r="E8" s="47">
        <f t="shared" si="0"/>
        <v>0</v>
      </c>
    </row>
    <row r="9" spans="1:5" ht="28.5" customHeight="1" x14ac:dyDescent="0.2">
      <c r="A9" s="45" t="s">
        <v>29</v>
      </c>
      <c r="B9" s="46">
        <v>30</v>
      </c>
      <c r="C9" s="46" t="s">
        <v>7</v>
      </c>
      <c r="D9" s="63"/>
      <c r="E9" s="47">
        <f t="shared" si="0"/>
        <v>0</v>
      </c>
    </row>
    <row r="10" spans="1:5" ht="28.5" customHeight="1" x14ac:dyDescent="0.2">
      <c r="A10" s="48" t="s">
        <v>15</v>
      </c>
      <c r="B10" s="46">
        <v>30</v>
      </c>
      <c r="C10" s="46" t="s">
        <v>7</v>
      </c>
      <c r="D10" s="63"/>
      <c r="E10" s="47">
        <f t="shared" si="0"/>
        <v>0</v>
      </c>
    </row>
    <row r="11" spans="1:5" ht="28.5" customHeight="1" x14ac:dyDescent="0.2">
      <c r="A11" s="49" t="s">
        <v>20</v>
      </c>
      <c r="B11" s="50">
        <v>12.6</v>
      </c>
      <c r="C11" s="50" t="s">
        <v>8</v>
      </c>
      <c r="D11" s="64"/>
      <c r="E11" s="51">
        <f t="shared" si="0"/>
        <v>0</v>
      </c>
    </row>
    <row r="12" spans="1:5" ht="28.5" customHeight="1" x14ac:dyDescent="0.2">
      <c r="A12" s="48" t="s">
        <v>16</v>
      </c>
      <c r="B12" s="46">
        <v>1</v>
      </c>
      <c r="C12" s="46" t="s">
        <v>10</v>
      </c>
      <c r="D12" s="63"/>
      <c r="E12" s="47">
        <f t="shared" si="0"/>
        <v>0</v>
      </c>
    </row>
    <row r="13" spans="1:5" ht="28.5" customHeight="1" x14ac:dyDescent="0.2">
      <c r="A13" s="48" t="s">
        <v>13</v>
      </c>
      <c r="B13" s="46">
        <v>1</v>
      </c>
      <c r="C13" s="46" t="s">
        <v>10</v>
      </c>
      <c r="D13" s="63"/>
      <c r="E13" s="47">
        <f t="shared" si="0"/>
        <v>0</v>
      </c>
    </row>
    <row r="14" spans="1:5" ht="28.5" customHeight="1" x14ac:dyDescent="0.2">
      <c r="A14" s="48" t="s">
        <v>11</v>
      </c>
      <c r="B14" s="46">
        <v>1</v>
      </c>
      <c r="C14" s="46" t="s">
        <v>10</v>
      </c>
      <c r="D14" s="63"/>
      <c r="E14" s="47">
        <f>B14*D14</f>
        <v>0</v>
      </c>
    </row>
    <row r="15" spans="1:5" ht="28.5" customHeight="1" x14ac:dyDescent="0.2">
      <c r="A15" s="10" t="s">
        <v>3</v>
      </c>
      <c r="B15" s="11"/>
      <c r="C15" s="11"/>
      <c r="D15" s="12"/>
      <c r="E15" s="52">
        <f>SUM(E6:E14)</f>
        <v>0</v>
      </c>
    </row>
  </sheetData>
  <sheetProtection password="EF63" sheet="1"/>
  <mergeCells count="2">
    <mergeCell ref="A1:E1"/>
    <mergeCell ref="A2:E2"/>
  </mergeCells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Rekapitulace - dotace</vt:lpstr>
      <vt:lpstr>1. MK Luční</vt:lpstr>
      <vt:lpstr>2. MK Polní</vt:lpstr>
      <vt:lpstr>3. MK Komenského</vt:lpstr>
      <vt:lpstr>4. MK Zámecká</vt:lpstr>
      <vt:lpstr>5. MK Nové Město</vt:lpstr>
      <vt:lpstr>Rekapitulace - vl. zdroje</vt:lpstr>
      <vt:lpstr>6. MK Tošovická - vl. zdroje</vt:lpstr>
      <vt:lpstr>7. MK Polní - vl. zdroje</vt:lpstr>
      <vt:lpstr>8. MK Zámecká - vl. zdroje</vt:lpstr>
      <vt:lpstr>9. MK Pohoř -vl. zdroje</vt:lpstr>
      <vt:lpstr>10. MK Loučky most-vl. zdroje</vt:lpstr>
      <vt:lpstr>'Rekapitulace - dotace'!_Hlk508961946</vt:lpstr>
      <vt:lpstr>'Rekapitulace - vl. zdroje'!_Hlk508961946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Michal Czerný</cp:lastModifiedBy>
  <cp:lastPrinted>2023-05-19T08:43:46Z</cp:lastPrinted>
  <dcterms:created xsi:type="dcterms:W3CDTF">2014-03-20T09:04:59Z</dcterms:created>
  <dcterms:modified xsi:type="dcterms:W3CDTF">2024-04-25T08:50:13Z</dcterms:modified>
</cp:coreProperties>
</file>